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la.bubakova\Desktop\"/>
    </mc:Choice>
  </mc:AlternateContent>
  <bookViews>
    <workbookView xWindow="0" yWindow="0" windowWidth="28605" windowHeight="11760"/>
  </bookViews>
  <sheets>
    <sheet name="Vypocet" sheetId="1" r:id="rId1"/>
    <sheet name="Hodnoty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2" l="1"/>
  <c r="G9" i="2" s="1"/>
  <c r="G6" i="2"/>
  <c r="G11" i="2" l="1"/>
  <c r="K6" i="2" l="1"/>
  <c r="K4" i="2" l="1"/>
  <c r="K5" i="2"/>
  <c r="L4" i="2" l="1"/>
  <c r="M13" i="2" s="1"/>
  <c r="L5" i="2"/>
  <c r="M17" i="2" s="1"/>
  <c r="L6" i="2"/>
  <c r="M18" i="2" s="1"/>
  <c r="M16" i="2" l="1"/>
  <c r="M14" i="2"/>
  <c r="M15" i="2"/>
  <c r="E26" i="1" l="1"/>
  <c r="E24" i="1"/>
</calcChain>
</file>

<file path=xl/comments1.xml><?xml version="1.0" encoding="utf-8"?>
<comments xmlns="http://schemas.openxmlformats.org/spreadsheetml/2006/main">
  <authors>
    <author>pavla.bubakova</author>
  </authors>
  <commentList>
    <comment ref="G6" authorId="0" shapeId="0">
      <text>
        <r>
          <rPr>
            <sz val="9"/>
            <color indexed="81"/>
            <rFont val="Tahoma"/>
            <family val="2"/>
            <charset val="238"/>
          </rPr>
          <t>Dle rámečků na prodejně: 35 x 25 mm, které váží 1,4 kg
0,0875 m2 = 1,4 kg
==&gt;
1 m2 = 16 kg</t>
        </r>
      </text>
    </comment>
  </commentList>
</comments>
</file>

<file path=xl/sharedStrings.xml><?xml version="1.0" encoding="utf-8"?>
<sst xmlns="http://schemas.openxmlformats.org/spreadsheetml/2006/main" count="74" uniqueCount="46">
  <si>
    <t>Materiál dvířka</t>
  </si>
  <si>
    <t>LTD</t>
  </si>
  <si>
    <t>MDF</t>
  </si>
  <si>
    <t>Hliníkové široké rámečky</t>
  </si>
  <si>
    <t>x</t>
  </si>
  <si>
    <t>mm</t>
  </si>
  <si>
    <t>Barva krytek</t>
  </si>
  <si>
    <t>Bílá</t>
  </si>
  <si>
    <t>Výklop</t>
  </si>
  <si>
    <t>kat. č.</t>
  </si>
  <si>
    <t>název</t>
  </si>
  <si>
    <t>Výklop GTV TOP STAYS silný + antracitové krytky</t>
  </si>
  <si>
    <t>Váha materiálu</t>
  </si>
  <si>
    <t>zvážit a doplnit dle skutečnosti</t>
  </si>
  <si>
    <t>Plocha dvířka [m]</t>
  </si>
  <si>
    <t>Váha dvířka [kg]</t>
  </si>
  <si>
    <t>kg/m2</t>
  </si>
  <si>
    <r>
      <rPr>
        <b/>
        <sz val="10"/>
        <color theme="1"/>
        <rFont val="Calibri"/>
        <family val="2"/>
        <charset val="238"/>
        <scheme val="minor"/>
      </rPr>
      <t>Váha úchytky</t>
    </r>
    <r>
      <rPr>
        <sz val="10"/>
        <color theme="1"/>
        <rFont val="Calibri"/>
        <family val="2"/>
        <charset val="238"/>
        <scheme val="minor"/>
      </rPr>
      <t xml:space="preserve"> [g]</t>
    </r>
  </si>
  <si>
    <t>g</t>
  </si>
  <si>
    <t>Power factor</t>
  </si>
  <si>
    <t>výška</t>
  </si>
  <si>
    <t>šířka</t>
  </si>
  <si>
    <t>od</t>
  </si>
  <si>
    <t>do</t>
  </si>
  <si>
    <t>Tlačit doprostřed</t>
  </si>
  <si>
    <t>vybráno dle výpočtu</t>
  </si>
  <si>
    <t>vybráno zákazníkovi</t>
  </si>
  <si>
    <t>ano</t>
  </si>
  <si>
    <t>ne</t>
  </si>
  <si>
    <t>Výklop GTV TOP STAYS slabý + bílé krytky</t>
  </si>
  <si>
    <t>Výklop GTV TOP STAYS střední + bílé krytky</t>
  </si>
  <si>
    <t>Výklop GTV TOP STAYS silný + bílé krytky</t>
  </si>
  <si>
    <t>Výklop GTV TOP STAYS slabý + antracitové krytky</t>
  </si>
  <si>
    <t>Výklop GTV TOP STAYS střední + antracitové krytky</t>
  </si>
  <si>
    <t>Antracit</t>
  </si>
  <si>
    <t>hotovo</t>
  </si>
  <si>
    <t>Kat. č.</t>
  </si>
  <si>
    <t>Název</t>
  </si>
  <si>
    <r>
      <rPr>
        <b/>
        <sz val="10"/>
        <color theme="1"/>
        <rFont val="Calibri"/>
        <family val="2"/>
        <charset val="238"/>
        <scheme val="minor"/>
      </rPr>
      <t>Rozměr dvířka</t>
    </r>
    <r>
      <rPr>
        <sz val="10"/>
        <color theme="1"/>
        <rFont val="Calibri"/>
        <family val="2"/>
        <charset val="238"/>
        <scheme val="minor"/>
      </rPr>
      <t xml:space="preserve"> [mm]
</t>
    </r>
    <r>
      <rPr>
        <sz val="8"/>
        <color theme="1"/>
        <rFont val="Calibri"/>
        <family val="2"/>
        <charset val="238"/>
        <scheme val="minor"/>
      </rPr>
      <t>(tl. 18 mm)</t>
    </r>
  </si>
  <si>
    <t>Kalkulátor výklopů GTV TOP STAYS</t>
  </si>
  <si>
    <t>Všechny výklopy jsou kompletní balení, tj. vč. příchytek čela, krytek a montážních šroubů.</t>
  </si>
  <si>
    <t>Výklopy nelze použít pro úzký hliníkový rámeček.</t>
  </si>
  <si>
    <r>
      <t xml:space="preserve">Power factor
</t>
    </r>
    <r>
      <rPr>
        <i/>
        <sz val="10"/>
        <color rgb="FFFF0000"/>
        <rFont val="Calibri"/>
        <family val="2"/>
        <charset val="238"/>
        <scheme val="minor"/>
      </rPr>
      <t>(tolerance váhy 5%)</t>
    </r>
  </si>
  <si>
    <t>Výpočet</t>
  </si>
  <si>
    <t>580 - 1250 = slabý
960 - 2040 = střední
1080 - 3500 = silný</t>
  </si>
  <si>
    <r>
      <t xml:space="preserve">Síla výklopu = výška dvířka x (váha dvířka + 2x váha úchytky)
</t>
    </r>
    <r>
      <rPr>
        <i/>
        <sz val="8"/>
        <color theme="0" tint="-0.499984740745262"/>
        <rFont val="Calibri"/>
        <family val="2"/>
        <charset val="238"/>
        <scheme val="minor"/>
      </rPr>
      <t>Výška v mm, váha v kg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</si>
</sst>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theme="1"/>
      <name val="Calibri Light"/>
      <family val="2"/>
      <charset val="238"/>
      <scheme val="major"/>
    </font>
    <font>
      <i/>
      <sz val="10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i/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8"/>
      <color theme="0" tint="-0.499984740745262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4" fontId="1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3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" fontId="1" fillId="0" borderId="0" xfId="0" applyNumberFormat="1" applyFont="1" applyAlignment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1" fillId="7" borderId="3" xfId="0" applyFont="1" applyFill="1" applyBorder="1" applyAlignment="1" applyProtection="1">
      <alignment vertical="center"/>
    </xf>
    <xf numFmtId="0" fontId="1" fillId="7" borderId="4" xfId="0" applyFont="1" applyFill="1" applyBorder="1" applyAlignment="1" applyProtection="1">
      <alignment vertical="center"/>
    </xf>
    <xf numFmtId="0" fontId="1" fillId="7" borderId="4" xfId="0" applyFont="1" applyFill="1" applyBorder="1" applyAlignment="1" applyProtection="1">
      <alignment horizontal="center" vertical="center"/>
    </xf>
    <xf numFmtId="0" fontId="1" fillId="7" borderId="5" xfId="0" applyFont="1" applyFill="1" applyBorder="1" applyAlignment="1" applyProtection="1">
      <alignment vertical="center"/>
    </xf>
    <xf numFmtId="0" fontId="1" fillId="7" borderId="6" xfId="0" applyFont="1" applyFill="1" applyBorder="1" applyAlignment="1" applyProtection="1">
      <alignment vertical="center"/>
    </xf>
    <xf numFmtId="0" fontId="1" fillId="7" borderId="0" xfId="0" applyFont="1" applyFill="1" applyBorder="1" applyAlignment="1" applyProtection="1">
      <alignment vertical="center"/>
    </xf>
    <xf numFmtId="0" fontId="1" fillId="7" borderId="0" xfId="0" applyFont="1" applyFill="1" applyBorder="1" applyAlignment="1" applyProtection="1">
      <alignment horizontal="center" vertical="center"/>
    </xf>
    <xf numFmtId="0" fontId="1" fillId="7" borderId="7" xfId="0" applyFont="1" applyFill="1" applyBorder="1" applyAlignment="1" applyProtection="1">
      <alignment vertical="center"/>
    </xf>
    <xf numFmtId="0" fontId="2" fillId="7" borderId="0" xfId="0" applyFont="1" applyFill="1" applyBorder="1" applyAlignment="1" applyProtection="1">
      <alignment horizontal="left" vertical="center"/>
    </xf>
    <xf numFmtId="0" fontId="10" fillId="7" borderId="0" xfId="0" applyFont="1" applyFill="1" applyBorder="1" applyAlignment="1" applyProtection="1">
      <alignment vertical="center"/>
    </xf>
    <xf numFmtId="0" fontId="1" fillId="7" borderId="8" xfId="0" applyFont="1" applyFill="1" applyBorder="1" applyAlignment="1" applyProtection="1">
      <alignment vertical="center"/>
    </xf>
    <xf numFmtId="0" fontId="1" fillId="7" borderId="9" xfId="0" applyFont="1" applyFill="1" applyBorder="1" applyAlignment="1" applyProtection="1">
      <alignment vertical="center"/>
    </xf>
    <xf numFmtId="0" fontId="1" fillId="7" borderId="9" xfId="0" applyFont="1" applyFill="1" applyBorder="1" applyAlignment="1" applyProtection="1">
      <alignment horizontal="center" vertical="center"/>
    </xf>
    <xf numFmtId="0" fontId="1" fillId="7" borderId="10" xfId="0" applyFont="1" applyFill="1" applyBorder="1" applyAlignment="1" applyProtection="1">
      <alignment vertical="center"/>
    </xf>
    <xf numFmtId="0" fontId="1" fillId="7" borderId="6" xfId="0" applyFont="1" applyFill="1" applyBorder="1" applyAlignment="1" applyProtection="1">
      <alignment horizontal="center" vertical="center"/>
    </xf>
    <xf numFmtId="0" fontId="1" fillId="7" borderId="7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1" fillId="7" borderId="0" xfId="0" applyFont="1" applyFill="1" applyBorder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0" fillId="7" borderId="0" xfId="0" applyFill="1" applyBorder="1" applyAlignment="1" applyProtection="1">
      <alignment vertical="center"/>
    </xf>
    <xf numFmtId="0" fontId="2" fillId="7" borderId="0" xfId="0" applyFont="1" applyFill="1" applyBorder="1" applyAlignment="1" applyProtection="1">
      <alignment vertical="center"/>
    </xf>
    <xf numFmtId="0" fontId="1" fillId="7" borderId="0" xfId="0" applyFont="1" applyFill="1" applyBorder="1" applyAlignment="1" applyProtection="1">
      <alignment horizontal="right" vertical="center"/>
    </xf>
    <xf numFmtId="0" fontId="1" fillId="7" borderId="0" xfId="0" applyFont="1" applyFill="1" applyAlignment="1" applyProtection="1">
      <alignment vertical="center"/>
    </xf>
    <xf numFmtId="0" fontId="1" fillId="7" borderId="0" xfId="0" applyFont="1" applyFill="1" applyAlignment="1" applyProtection="1">
      <alignment horizontal="left" vertical="center"/>
    </xf>
    <xf numFmtId="0" fontId="0" fillId="0" borderId="0" xfId="0" applyProtection="1"/>
    <xf numFmtId="0" fontId="13" fillId="7" borderId="0" xfId="0" applyFont="1" applyFill="1" applyAlignment="1" applyProtection="1">
      <alignment vertical="center"/>
    </xf>
    <xf numFmtId="0" fontId="13" fillId="7" borderId="0" xfId="0" applyFont="1" applyFill="1" applyBorder="1" applyAlignment="1" applyProtection="1">
      <alignment horizontal="left" vertical="center" wrapText="1"/>
    </xf>
    <xf numFmtId="0" fontId="12" fillId="7" borderId="0" xfId="0" applyFont="1" applyFill="1" applyBorder="1" applyAlignment="1" applyProtection="1">
      <alignment horizontal="left" vertical="top"/>
    </xf>
    <xf numFmtId="0" fontId="10" fillId="7" borderId="0" xfId="0" applyFont="1" applyFill="1" applyBorder="1" applyAlignment="1" applyProtection="1">
      <alignment horizontal="left" vertical="center" wrapText="1"/>
    </xf>
    <xf numFmtId="0" fontId="1" fillId="7" borderId="0" xfId="0" applyFont="1" applyFill="1" applyBorder="1" applyAlignment="1" applyProtection="1">
      <alignment horizontal="center" vertical="center"/>
    </xf>
    <xf numFmtId="0" fontId="2" fillId="7" borderId="0" xfId="0" applyFont="1" applyFill="1" applyBorder="1" applyAlignment="1" applyProtection="1">
      <alignment horizontal="left" vertical="center"/>
    </xf>
    <xf numFmtId="0" fontId="1" fillId="8" borderId="12" xfId="0" applyFont="1" applyFill="1" applyBorder="1" applyAlignment="1" applyProtection="1">
      <alignment horizontal="left" vertical="center"/>
    </xf>
    <xf numFmtId="0" fontId="1" fillId="8" borderId="13" xfId="0" applyFont="1" applyFill="1" applyBorder="1" applyAlignment="1" applyProtection="1">
      <alignment horizontal="left" vertical="center"/>
    </xf>
    <xf numFmtId="0" fontId="1" fillId="8" borderId="14" xfId="0" applyFont="1" applyFill="1" applyBorder="1" applyAlignment="1" applyProtection="1">
      <alignment horizontal="left" vertical="center"/>
    </xf>
    <xf numFmtId="0" fontId="1" fillId="7" borderId="0" xfId="0" applyFont="1" applyFill="1" applyBorder="1" applyAlignment="1" applyProtection="1">
      <alignment horizontal="left" vertical="center" wrapText="1"/>
    </xf>
    <xf numFmtId="0" fontId="1" fillId="7" borderId="0" xfId="0" applyFont="1" applyFill="1" applyBorder="1" applyAlignment="1" applyProtection="1">
      <alignment horizontal="left" vertical="center"/>
    </xf>
    <xf numFmtId="0" fontId="1" fillId="7" borderId="11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Hodnoty!$B$2" fmlaRange="Hodnoty!$B$4:$B$6" noThreeD="1" sel="1" val="0"/>
</file>

<file path=xl/ctrlProps/ctrlProp2.xml><?xml version="1.0" encoding="utf-8"?>
<formControlPr xmlns="http://schemas.microsoft.com/office/spreadsheetml/2009/9/main" objectType="Drop" dropLines="2" dropStyle="combo" dx="16" fmlaLink="Hodnoty!$D$2" fmlaRange="Hodnoty!$D$4:$D$5" noThreeD="1" sel="1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</xdr:row>
          <xdr:rowOff>0</xdr:rowOff>
        </xdr:from>
        <xdr:to>
          <xdr:col>8</xdr:col>
          <xdr:colOff>9525</xdr:colOff>
          <xdr:row>5</xdr:row>
          <xdr:rowOff>180975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19</xdr:row>
          <xdr:rowOff>0</xdr:rowOff>
        </xdr:from>
        <xdr:to>
          <xdr:col>8</xdr:col>
          <xdr:colOff>9525</xdr:colOff>
          <xdr:row>20</xdr:row>
          <xdr:rowOff>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50813</xdr:colOff>
      <xdr:row>0</xdr:row>
      <xdr:rowOff>90089</xdr:rowOff>
    </xdr:from>
    <xdr:to>
      <xdr:col>7</xdr:col>
      <xdr:colOff>240936</xdr:colOff>
      <xdr:row>2</xdr:row>
      <xdr:rowOff>3175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0813" y="90089"/>
          <a:ext cx="952123" cy="405211"/>
        </a:xfrm>
        <a:prstGeom prst="rect">
          <a:avLst/>
        </a:prstGeom>
      </xdr:spPr>
    </xdr:pic>
    <xdr:clientData/>
  </xdr:twoCellAnchor>
  <xdr:twoCellAnchor editAs="oneCell">
    <xdr:from>
      <xdr:col>7</xdr:col>
      <xdr:colOff>198442</xdr:colOff>
      <xdr:row>1</xdr:row>
      <xdr:rowOff>1</xdr:rowOff>
    </xdr:from>
    <xdr:to>
      <xdr:col>9</xdr:col>
      <xdr:colOff>63280</xdr:colOff>
      <xdr:row>2</xdr:row>
      <xdr:rowOff>22225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0442" y="95251"/>
          <a:ext cx="1047526" cy="41909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30</xdr:row>
      <xdr:rowOff>19050</xdr:rowOff>
    </xdr:from>
    <xdr:to>
      <xdr:col>5</xdr:col>
      <xdr:colOff>16875</xdr:colOff>
      <xdr:row>43</xdr:row>
      <xdr:rowOff>74025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4400550"/>
          <a:ext cx="2160000" cy="2160000"/>
        </a:xfrm>
        <a:prstGeom prst="rect">
          <a:avLst/>
        </a:prstGeom>
      </xdr:spPr>
    </xdr:pic>
    <xdr:clientData/>
  </xdr:twoCellAnchor>
  <xdr:twoCellAnchor editAs="oneCell">
    <xdr:from>
      <xdr:col>5</xdr:col>
      <xdr:colOff>53163</xdr:colOff>
      <xdr:row>30</xdr:row>
      <xdr:rowOff>18237</xdr:rowOff>
    </xdr:from>
    <xdr:to>
      <xdr:col>8</xdr:col>
      <xdr:colOff>87500</xdr:colOff>
      <xdr:row>43</xdr:row>
      <xdr:rowOff>73212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0588" y="4399737"/>
          <a:ext cx="2158412" cy="21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B1:K49"/>
  <sheetViews>
    <sheetView showGridLines="0" tabSelected="1" zoomScaleNormal="100" workbookViewId="0">
      <selection activeCell="L22" sqref="L22"/>
    </sheetView>
  </sheetViews>
  <sheetFormatPr defaultRowHeight="12.75" x14ac:dyDescent="0.25"/>
  <cols>
    <col min="1" max="2" width="1.42578125" style="22" customWidth="1"/>
    <col min="3" max="3" width="14" style="22" customWidth="1"/>
    <col min="4" max="4" width="5.5703125" style="22" customWidth="1"/>
    <col min="5" max="5" width="11.42578125" style="22" customWidth="1"/>
    <col min="6" max="6" width="4.140625" style="23" customWidth="1"/>
    <col min="7" max="7" width="11.42578125" style="22" customWidth="1"/>
    <col min="8" max="8" width="16.28515625" style="23" customWidth="1"/>
    <col min="9" max="9" width="1.42578125" style="22" customWidth="1"/>
    <col min="10" max="16384" width="9.140625" style="22"/>
  </cols>
  <sheetData>
    <row r="1" spans="2:11" ht="7.5" customHeight="1" x14ac:dyDescent="0.25"/>
    <row r="2" spans="2:11" ht="31.5" customHeight="1" x14ac:dyDescent="0.25"/>
    <row r="3" spans="2:11" ht="21" x14ac:dyDescent="0.25">
      <c r="B3" s="24" t="s">
        <v>39</v>
      </c>
    </row>
    <row r="4" spans="2:11" ht="7.5" customHeight="1" x14ac:dyDescent="0.25"/>
    <row r="5" spans="2:11" ht="7.5" customHeight="1" x14ac:dyDescent="0.25">
      <c r="B5" s="25"/>
      <c r="C5" s="26"/>
      <c r="D5" s="26"/>
      <c r="E5" s="26"/>
      <c r="F5" s="27"/>
      <c r="G5" s="26"/>
      <c r="H5" s="27"/>
      <c r="I5" s="28"/>
    </row>
    <row r="6" spans="2:11" ht="15" customHeight="1" x14ac:dyDescent="0.25">
      <c r="B6" s="29"/>
      <c r="C6" s="55" t="s">
        <v>0</v>
      </c>
      <c r="D6" s="55"/>
      <c r="E6" s="30"/>
      <c r="F6" s="31"/>
      <c r="G6" s="30"/>
      <c r="H6" s="31"/>
      <c r="I6" s="32"/>
    </row>
    <row r="7" spans="2:11" ht="15" customHeight="1" x14ac:dyDescent="0.25">
      <c r="B7" s="29"/>
      <c r="C7" s="33"/>
      <c r="D7" s="33"/>
      <c r="E7" s="34" t="s">
        <v>41</v>
      </c>
      <c r="F7" s="31"/>
      <c r="G7" s="30"/>
      <c r="H7" s="31"/>
      <c r="I7" s="32"/>
    </row>
    <row r="8" spans="2:11" ht="7.5" customHeight="1" x14ac:dyDescent="0.25">
      <c r="B8" s="35"/>
      <c r="C8" s="36"/>
      <c r="D8" s="36"/>
      <c r="E8" s="36"/>
      <c r="F8" s="37"/>
      <c r="G8" s="36"/>
      <c r="H8" s="37"/>
      <c r="I8" s="38"/>
    </row>
    <row r="9" spans="2:11" ht="7.5" customHeight="1" x14ac:dyDescent="0.25"/>
    <row r="10" spans="2:11" ht="7.5" customHeight="1" x14ac:dyDescent="0.25">
      <c r="B10" s="25"/>
      <c r="C10" s="26"/>
      <c r="D10" s="26"/>
      <c r="E10" s="26"/>
      <c r="F10" s="27"/>
      <c r="G10" s="26"/>
      <c r="H10" s="27"/>
      <c r="I10" s="28"/>
    </row>
    <row r="11" spans="2:11" s="23" customFormat="1" ht="15" customHeight="1" x14ac:dyDescent="0.25">
      <c r="B11" s="39"/>
      <c r="C11" s="59" t="s">
        <v>38</v>
      </c>
      <c r="D11" s="59"/>
      <c r="E11" s="31" t="s">
        <v>20</v>
      </c>
      <c r="F11" s="31"/>
      <c r="G11" s="31" t="s">
        <v>21</v>
      </c>
      <c r="H11" s="31"/>
      <c r="I11" s="40"/>
      <c r="K11" s="41"/>
    </row>
    <row r="12" spans="2:11" ht="15" customHeight="1" x14ac:dyDescent="0.25">
      <c r="B12" s="29"/>
      <c r="C12" s="59"/>
      <c r="D12" s="59"/>
      <c r="E12" s="18"/>
      <c r="F12" s="31" t="s">
        <v>4</v>
      </c>
      <c r="G12" s="18"/>
      <c r="H12" s="42" t="s">
        <v>5</v>
      </c>
      <c r="I12" s="32"/>
      <c r="K12" s="43"/>
    </row>
    <row r="13" spans="2:11" ht="7.5" customHeight="1" x14ac:dyDescent="0.25">
      <c r="B13" s="35"/>
      <c r="C13" s="36"/>
      <c r="D13" s="36"/>
      <c r="E13" s="36"/>
      <c r="F13" s="37"/>
      <c r="G13" s="36"/>
      <c r="H13" s="37"/>
      <c r="I13" s="38"/>
    </row>
    <row r="14" spans="2:11" ht="7.5" customHeight="1" x14ac:dyDescent="0.25"/>
    <row r="15" spans="2:11" ht="7.5" customHeight="1" x14ac:dyDescent="0.25">
      <c r="B15" s="25"/>
      <c r="C15" s="26"/>
      <c r="D15" s="26"/>
      <c r="E15" s="26"/>
      <c r="F15" s="27"/>
      <c r="G15" s="26"/>
      <c r="H15" s="27"/>
      <c r="I15" s="28"/>
    </row>
    <row r="16" spans="2:11" ht="15" customHeight="1" x14ac:dyDescent="0.25">
      <c r="B16" s="29"/>
      <c r="C16" s="60" t="s">
        <v>17</v>
      </c>
      <c r="D16" s="61"/>
      <c r="E16" s="18"/>
      <c r="F16" s="31" t="s">
        <v>18</v>
      </c>
      <c r="G16" s="30"/>
      <c r="H16" s="31"/>
      <c r="I16" s="32"/>
    </row>
    <row r="17" spans="2:9" ht="7.5" customHeight="1" x14ac:dyDescent="0.25">
      <c r="B17" s="35"/>
      <c r="C17" s="36"/>
      <c r="D17" s="36"/>
      <c r="E17" s="36"/>
      <c r="F17" s="37"/>
      <c r="G17" s="36"/>
      <c r="H17" s="37"/>
      <c r="I17" s="38"/>
    </row>
    <row r="18" spans="2:9" ht="7.5" customHeight="1" x14ac:dyDescent="0.25"/>
    <row r="19" spans="2:9" ht="7.5" customHeight="1" x14ac:dyDescent="0.25">
      <c r="B19" s="25"/>
      <c r="C19" s="26"/>
      <c r="D19" s="26"/>
      <c r="E19" s="26"/>
      <c r="F19" s="27"/>
      <c r="G19" s="26"/>
      <c r="H19" s="27"/>
      <c r="I19" s="28"/>
    </row>
    <row r="20" spans="2:9" ht="15" customHeight="1" x14ac:dyDescent="0.25">
      <c r="B20" s="29"/>
      <c r="C20" s="55" t="s">
        <v>6</v>
      </c>
      <c r="D20" s="55"/>
      <c r="E20" s="44"/>
      <c r="F20" s="31"/>
      <c r="G20" s="30"/>
      <c r="H20" s="31"/>
      <c r="I20" s="32"/>
    </row>
    <row r="21" spans="2:9" ht="7.5" customHeight="1" x14ac:dyDescent="0.25">
      <c r="B21" s="35"/>
      <c r="C21" s="36"/>
      <c r="D21" s="36"/>
      <c r="E21" s="36"/>
      <c r="F21" s="37"/>
      <c r="G21" s="36"/>
      <c r="H21" s="37"/>
      <c r="I21" s="38"/>
    </row>
    <row r="22" spans="2:9" ht="7.5" customHeight="1" x14ac:dyDescent="0.25"/>
    <row r="23" spans="2:9" ht="7.5" customHeight="1" x14ac:dyDescent="0.25">
      <c r="B23" s="25"/>
      <c r="C23" s="26"/>
      <c r="D23" s="26"/>
      <c r="E23" s="26"/>
      <c r="F23" s="27"/>
      <c r="G23" s="26"/>
      <c r="H23" s="27"/>
      <c r="I23" s="28"/>
    </row>
    <row r="24" spans="2:9" ht="15" customHeight="1" x14ac:dyDescent="0.25">
      <c r="B24" s="29"/>
      <c r="C24" s="45" t="s">
        <v>8</v>
      </c>
      <c r="D24" s="31" t="s">
        <v>36</v>
      </c>
      <c r="E24" s="56" t="str">
        <f>IF(ISERROR(INDEX(Hodnoty!$I$13:$M$18,MATCH("ano",Hodnoty!$M$13:$M$18,0),1)),"Není možné vypočítat.",INDEX(Hodnoty!$I$13:$M$18,MATCH("ano",Hodnoty!$M$13:$M$18,0),1))</f>
        <v>Není možné vypočítat.</v>
      </c>
      <c r="F24" s="57"/>
      <c r="G24" s="57"/>
      <c r="H24" s="58"/>
      <c r="I24" s="32"/>
    </row>
    <row r="25" spans="2:9" ht="7.5" customHeight="1" x14ac:dyDescent="0.25">
      <c r="B25" s="29"/>
      <c r="C25" s="46"/>
      <c r="D25" s="31"/>
      <c r="E25" s="47"/>
      <c r="F25" s="48"/>
      <c r="G25" s="48"/>
      <c r="H25" s="48"/>
      <c r="I25" s="32"/>
    </row>
    <row r="26" spans="2:9" ht="15" customHeight="1" x14ac:dyDescent="0.25">
      <c r="B26" s="29"/>
      <c r="C26" s="47"/>
      <c r="D26" s="31" t="s">
        <v>37</v>
      </c>
      <c r="E26" s="56" t="str">
        <f>IF(ISERROR(INDEX(Hodnoty!$I$13:$M$18,MATCH("ano",Hodnoty!$M$13:$M$18,0),2)),"Není možné vypočítat.",INDEX(Hodnoty!$I$13:$M$18,MATCH("ano",Hodnoty!$M$13:$M$18,0),2))</f>
        <v>Není možné vypočítat.</v>
      </c>
      <c r="F26" s="57"/>
      <c r="G26" s="57"/>
      <c r="H26" s="58"/>
      <c r="I26" s="32"/>
    </row>
    <row r="27" spans="2:9" ht="7.5" customHeight="1" x14ac:dyDescent="0.25">
      <c r="B27" s="29"/>
      <c r="C27" s="47"/>
      <c r="D27" s="31"/>
      <c r="E27" s="54"/>
      <c r="F27" s="54"/>
      <c r="G27" s="54"/>
      <c r="H27" s="54"/>
      <c r="I27" s="32"/>
    </row>
    <row r="28" spans="2:9" ht="30" customHeight="1" x14ac:dyDescent="0.25">
      <c r="B28" s="29"/>
      <c r="C28" s="47"/>
      <c r="D28" s="31"/>
      <c r="E28" s="53" t="s">
        <v>40</v>
      </c>
      <c r="F28" s="53"/>
      <c r="G28" s="53"/>
      <c r="H28" s="53"/>
      <c r="I28" s="32"/>
    </row>
    <row r="29" spans="2:9" ht="7.5" customHeight="1" x14ac:dyDescent="0.25">
      <c r="B29" s="35"/>
      <c r="C29" s="36"/>
      <c r="D29" s="36"/>
      <c r="E29" s="36"/>
      <c r="F29" s="37"/>
      <c r="G29" s="36"/>
      <c r="H29" s="37"/>
      <c r="I29" s="38"/>
    </row>
    <row r="30" spans="2:9" ht="7.5" customHeight="1" x14ac:dyDescent="0.25"/>
    <row r="31" spans="2:9" x14ac:dyDescent="0.25">
      <c r="B31" s="25"/>
      <c r="C31" s="26"/>
      <c r="D31" s="26"/>
      <c r="E31" s="26"/>
      <c r="F31" s="27"/>
      <c r="G31" s="26"/>
      <c r="H31" s="27"/>
      <c r="I31" s="28"/>
    </row>
    <row r="32" spans="2:9" x14ac:dyDescent="0.25">
      <c r="B32" s="29"/>
      <c r="C32" s="30"/>
      <c r="D32" s="30"/>
      <c r="E32" s="30"/>
      <c r="F32" s="31"/>
      <c r="G32" s="30"/>
      <c r="H32" s="31"/>
      <c r="I32" s="32"/>
    </row>
    <row r="33" spans="2:9" x14ac:dyDescent="0.25">
      <c r="B33" s="29"/>
      <c r="C33" s="30"/>
      <c r="D33" s="30"/>
      <c r="E33" s="30"/>
      <c r="F33" s="31"/>
      <c r="G33" s="30"/>
      <c r="H33" s="31"/>
      <c r="I33" s="32"/>
    </row>
    <row r="34" spans="2:9" x14ac:dyDescent="0.25">
      <c r="B34" s="29"/>
      <c r="C34" s="30"/>
      <c r="D34" s="30"/>
      <c r="E34" s="30"/>
      <c r="F34" s="31"/>
      <c r="G34" s="30"/>
      <c r="H34" s="31"/>
      <c r="I34" s="32"/>
    </row>
    <row r="35" spans="2:9" x14ac:dyDescent="0.25">
      <c r="B35" s="29"/>
      <c r="C35" s="30"/>
      <c r="D35" s="30"/>
      <c r="E35" s="30"/>
      <c r="F35" s="31"/>
      <c r="G35" s="30"/>
      <c r="H35" s="31"/>
      <c r="I35" s="32"/>
    </row>
    <row r="36" spans="2:9" x14ac:dyDescent="0.25">
      <c r="B36" s="29"/>
      <c r="C36" s="30"/>
      <c r="D36" s="30"/>
      <c r="E36" s="30"/>
      <c r="F36" s="31"/>
      <c r="G36" s="30"/>
      <c r="H36" s="31"/>
      <c r="I36" s="32"/>
    </row>
    <row r="37" spans="2:9" x14ac:dyDescent="0.25">
      <c r="B37" s="29"/>
      <c r="C37" s="30"/>
      <c r="D37" s="30"/>
      <c r="E37" s="30"/>
      <c r="F37" s="31"/>
      <c r="G37" s="30"/>
      <c r="H37" s="31"/>
      <c r="I37" s="32"/>
    </row>
    <row r="38" spans="2:9" x14ac:dyDescent="0.25">
      <c r="B38" s="29"/>
      <c r="C38" s="30"/>
      <c r="D38" s="30"/>
      <c r="E38" s="30"/>
      <c r="F38" s="31"/>
      <c r="G38" s="30"/>
      <c r="H38" s="31"/>
      <c r="I38" s="32"/>
    </row>
    <row r="39" spans="2:9" x14ac:dyDescent="0.25">
      <c r="B39" s="29"/>
      <c r="C39" s="30"/>
      <c r="D39" s="30"/>
      <c r="E39" s="30"/>
      <c r="F39" s="31"/>
      <c r="G39" s="30"/>
      <c r="H39" s="31"/>
      <c r="I39" s="32"/>
    </row>
    <row r="40" spans="2:9" x14ac:dyDescent="0.25">
      <c r="B40" s="29"/>
      <c r="C40" s="30"/>
      <c r="D40" s="30"/>
      <c r="E40" s="30"/>
      <c r="F40" s="31"/>
      <c r="G40" s="30"/>
      <c r="H40" s="31"/>
      <c r="I40" s="32"/>
    </row>
    <row r="41" spans="2:9" x14ac:dyDescent="0.25">
      <c r="B41" s="29"/>
      <c r="C41" s="30"/>
      <c r="D41" s="30"/>
      <c r="E41" s="30"/>
      <c r="F41" s="31"/>
      <c r="G41" s="30"/>
      <c r="H41" s="31"/>
      <c r="I41" s="32"/>
    </row>
    <row r="42" spans="2:9" x14ac:dyDescent="0.25">
      <c r="B42" s="29"/>
      <c r="C42" s="30"/>
      <c r="D42" s="30"/>
      <c r="E42" s="30"/>
      <c r="F42" s="31"/>
      <c r="G42" s="30"/>
      <c r="H42" s="31"/>
      <c r="I42" s="32"/>
    </row>
    <row r="43" spans="2:9" x14ac:dyDescent="0.25">
      <c r="B43" s="29"/>
      <c r="C43" s="30"/>
      <c r="D43" s="30"/>
      <c r="E43" s="30"/>
      <c r="F43" s="31"/>
      <c r="G43" s="30"/>
      <c r="H43" s="31"/>
      <c r="I43" s="32"/>
    </row>
    <row r="44" spans="2:9" ht="6.75" customHeight="1" x14ac:dyDescent="0.25">
      <c r="B44" s="35"/>
      <c r="C44" s="36"/>
      <c r="D44" s="36"/>
      <c r="E44" s="36"/>
      <c r="F44" s="37"/>
      <c r="G44" s="36"/>
      <c r="H44" s="37"/>
      <c r="I44" s="38"/>
    </row>
    <row r="45" spans="2:9" s="49" customFormat="1" ht="7.5" customHeight="1" x14ac:dyDescent="0.25"/>
    <row r="46" spans="2:9" ht="7.5" customHeight="1" x14ac:dyDescent="0.25">
      <c r="B46" s="25"/>
      <c r="C46" s="26"/>
      <c r="D46" s="26"/>
      <c r="E46" s="26"/>
      <c r="F46" s="27"/>
      <c r="G46" s="26"/>
      <c r="H46" s="27"/>
      <c r="I46" s="28"/>
    </row>
    <row r="47" spans="2:9" ht="22.5" customHeight="1" x14ac:dyDescent="0.25">
      <c r="B47" s="29"/>
      <c r="C47" s="52" t="s">
        <v>43</v>
      </c>
      <c r="D47" s="47"/>
      <c r="E47" s="51" t="s">
        <v>45</v>
      </c>
      <c r="F47" s="51"/>
      <c r="G47" s="51"/>
      <c r="H47" s="51"/>
      <c r="I47" s="32"/>
    </row>
    <row r="48" spans="2:9" ht="33" customHeight="1" x14ac:dyDescent="0.25">
      <c r="B48" s="29"/>
      <c r="C48" s="52"/>
      <c r="D48" s="50"/>
      <c r="E48" s="51" t="s">
        <v>44</v>
      </c>
      <c r="F48" s="51"/>
      <c r="G48" s="51"/>
      <c r="H48" s="51"/>
      <c r="I48" s="32"/>
    </row>
    <row r="49" spans="2:9" ht="7.5" customHeight="1" x14ac:dyDescent="0.25">
      <c r="B49" s="35"/>
      <c r="C49" s="36"/>
      <c r="D49" s="36"/>
      <c r="E49" s="36"/>
      <c r="F49" s="37"/>
      <c r="G49" s="36"/>
      <c r="H49" s="37"/>
      <c r="I49" s="38"/>
    </row>
  </sheetData>
  <sheetProtection sheet="1" objects="1" scenarios="1"/>
  <mergeCells count="11">
    <mergeCell ref="C6:D6"/>
    <mergeCell ref="E24:H24"/>
    <mergeCell ref="E26:H26"/>
    <mergeCell ref="C11:D12"/>
    <mergeCell ref="C20:D20"/>
    <mergeCell ref="C16:D16"/>
    <mergeCell ref="E48:H48"/>
    <mergeCell ref="E47:H47"/>
    <mergeCell ref="C47:C48"/>
    <mergeCell ref="E28:H28"/>
    <mergeCell ref="E27:H27"/>
  </mergeCells>
  <dataValidations count="1">
    <dataValidation type="whole" operator="lessThanOrEqual" allowBlank="1" showInputMessage="1" showErrorMessage="1" errorTitle="Chybná hodnota" error="Maximální konstrukční výška výklopů je 500 mm._x000a_Zadaná výška je vyšší než 500 mm." sqref="E12">
      <formula1>500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4</xdr:col>
                    <xdr:colOff>0</xdr:colOff>
                    <xdr:row>5</xdr:row>
                    <xdr:rowOff>0</xdr:rowOff>
                  </from>
                  <to>
                    <xdr:col>8</xdr:col>
                    <xdr:colOff>9525</xdr:colOff>
                    <xdr:row>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 moveWithCells="1">
                  <from>
                    <xdr:col>4</xdr:col>
                    <xdr:colOff>0</xdr:colOff>
                    <xdr:row>19</xdr:row>
                    <xdr:rowOff>0</xdr:rowOff>
                  </from>
                  <to>
                    <xdr:col>8</xdr:col>
                    <xdr:colOff>9525</xdr:colOff>
                    <xdr:row>20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/>
  <dimension ref="B1:V23"/>
  <sheetViews>
    <sheetView workbookViewId="0">
      <selection activeCell="I28" sqref="I28"/>
    </sheetView>
  </sheetViews>
  <sheetFormatPr defaultRowHeight="12.75" x14ac:dyDescent="0.25"/>
  <cols>
    <col min="1" max="1" width="1.42578125" style="2" customWidth="1"/>
    <col min="2" max="2" width="23.42578125" style="2" bestFit="1" customWidth="1"/>
    <col min="3" max="3" width="1.42578125" style="2" customWidth="1"/>
    <col min="4" max="4" width="23.42578125" style="2" bestFit="1" customWidth="1"/>
    <col min="5" max="5" width="1.42578125" style="2" customWidth="1"/>
    <col min="6" max="6" width="23.42578125" style="2" bestFit="1" customWidth="1"/>
    <col min="7" max="7" width="9.140625" style="2"/>
    <col min="8" max="8" width="1.42578125" style="2" customWidth="1"/>
    <col min="9" max="10" width="10" style="2" customWidth="1"/>
    <col min="11" max="12" width="16.85546875" style="2" bestFit="1" customWidth="1"/>
    <col min="13" max="13" width="9.140625" style="2"/>
    <col min="14" max="14" width="2" style="2" bestFit="1" customWidth="1"/>
    <col min="15" max="23" width="4.28515625" style="2" customWidth="1"/>
    <col min="24" max="16384" width="9.140625" style="2"/>
  </cols>
  <sheetData>
    <row r="1" spans="2:22" ht="7.5" customHeight="1" x14ac:dyDescent="0.25"/>
    <row r="2" spans="2:22" s="7" customFormat="1" ht="21" x14ac:dyDescent="0.25">
      <c r="B2" s="4">
        <v>1</v>
      </c>
      <c r="D2" s="4">
        <v>1</v>
      </c>
      <c r="F2"/>
      <c r="I2" s="63" t="s">
        <v>19</v>
      </c>
      <c r="J2" s="63"/>
      <c r="K2" s="63"/>
      <c r="L2" s="63"/>
    </row>
    <row r="3" spans="2:22" x14ac:dyDescent="0.25">
      <c r="B3" s="5" t="s">
        <v>0</v>
      </c>
      <c r="D3" s="5" t="s">
        <v>6</v>
      </c>
      <c r="F3" s="5" t="s">
        <v>12</v>
      </c>
      <c r="G3" s="6" t="s">
        <v>16</v>
      </c>
      <c r="I3" s="6" t="s">
        <v>22</v>
      </c>
      <c r="J3" s="6" t="s">
        <v>23</v>
      </c>
      <c r="K3" s="6" t="s">
        <v>25</v>
      </c>
      <c r="L3" s="6" t="s">
        <v>26</v>
      </c>
      <c r="O3" s="3">
        <v>1</v>
      </c>
      <c r="P3" s="3">
        <v>2</v>
      </c>
      <c r="Q3" s="3">
        <v>3</v>
      </c>
      <c r="R3" s="3">
        <v>4</v>
      </c>
      <c r="S3" s="3">
        <v>5</v>
      </c>
      <c r="T3" s="3">
        <v>6</v>
      </c>
      <c r="U3" s="3">
        <v>7</v>
      </c>
      <c r="V3" s="3">
        <v>8</v>
      </c>
    </row>
    <row r="4" spans="2:22" x14ac:dyDescent="0.25">
      <c r="B4" s="8" t="s">
        <v>1</v>
      </c>
      <c r="D4" s="8" t="s">
        <v>7</v>
      </c>
      <c r="F4" s="8" t="s">
        <v>1</v>
      </c>
      <c r="G4" s="19">
        <v>12.6</v>
      </c>
      <c r="I4" s="13">
        <v>580</v>
      </c>
      <c r="J4" s="13">
        <v>1250</v>
      </c>
      <c r="K4" s="13" t="str">
        <f>IF(AND($G$11&gt;=$I4,$G$11&lt;=$J4),"ano","ne")</f>
        <v>ne</v>
      </c>
      <c r="L4" s="17" t="str">
        <f>IF(AND($K$4="ano",$K$5="ne",$K$6="ne"),"ano","ne")</f>
        <v>ne</v>
      </c>
      <c r="N4" s="13">
        <v>1</v>
      </c>
      <c r="O4" s="15" t="s">
        <v>27</v>
      </c>
      <c r="P4" s="13" t="s">
        <v>28</v>
      </c>
      <c r="Q4" s="15" t="s">
        <v>27</v>
      </c>
      <c r="R4" s="13" t="s">
        <v>28</v>
      </c>
      <c r="S4" s="15" t="s">
        <v>27</v>
      </c>
      <c r="T4" s="15" t="s">
        <v>27</v>
      </c>
      <c r="U4" s="13" t="s">
        <v>28</v>
      </c>
      <c r="V4" s="13" t="s">
        <v>28</v>
      </c>
    </row>
    <row r="5" spans="2:22" x14ac:dyDescent="0.25">
      <c r="B5" s="8" t="s">
        <v>2</v>
      </c>
      <c r="D5" s="8" t="s">
        <v>34</v>
      </c>
      <c r="F5" s="8" t="s">
        <v>2</v>
      </c>
      <c r="G5" s="19">
        <v>14.3</v>
      </c>
      <c r="I5" s="13">
        <v>960</v>
      </c>
      <c r="J5" s="13">
        <v>2040</v>
      </c>
      <c r="K5" s="13" t="str">
        <f>IF(AND($G$11&gt;=$I5,$G$11&lt;=$J5),"ano","ne")</f>
        <v>ne</v>
      </c>
      <c r="L5" s="17" t="str">
        <f>IF(OR(AND($K$4="ano",$K$5="ano",$K$6="ano"),AND($K$4="ano",$K$5="ano",$K$6="ne"),AND($K$4="ne",$K$5="ano",$K$6="ano"),AND($K$4="ne",$K$5="ano",$K$6="ne")),"ano","ne")</f>
        <v>ne</v>
      </c>
      <c r="N5" s="13">
        <v>2</v>
      </c>
      <c r="O5" s="15" t="s">
        <v>27</v>
      </c>
      <c r="P5" s="13" t="s">
        <v>28</v>
      </c>
      <c r="Q5" s="15" t="s">
        <v>27</v>
      </c>
      <c r="R5" s="15" t="s">
        <v>27</v>
      </c>
      <c r="S5" s="13" t="s">
        <v>28</v>
      </c>
      <c r="T5" s="13" t="s">
        <v>28</v>
      </c>
      <c r="U5" s="15" t="s">
        <v>27</v>
      </c>
      <c r="V5" s="13" t="s">
        <v>28</v>
      </c>
    </row>
    <row r="6" spans="2:22" x14ac:dyDescent="0.25">
      <c r="B6" s="8" t="s">
        <v>3</v>
      </c>
      <c r="F6" s="8" t="s">
        <v>3</v>
      </c>
      <c r="G6" s="19">
        <f>1.4/(0.35*0.25)</f>
        <v>16</v>
      </c>
      <c r="I6" s="13">
        <v>1080</v>
      </c>
      <c r="J6" s="13">
        <v>3500</v>
      </c>
      <c r="K6" s="13" t="str">
        <f>IF(AND($G$11&gt;=$I6,$G$11&lt;=$J6),"ano","ne")</f>
        <v>ne</v>
      </c>
      <c r="L6" s="17" t="str">
        <f>IF(AND($K$4="ne",$K$5="ne",$K$6="ano"),"ano","ne")</f>
        <v>ne</v>
      </c>
      <c r="N6" s="13">
        <v>3</v>
      </c>
      <c r="O6" s="15" t="s">
        <v>27</v>
      </c>
      <c r="P6" s="13" t="s">
        <v>28</v>
      </c>
      <c r="Q6" s="16" t="s">
        <v>28</v>
      </c>
      <c r="R6" s="15" t="s">
        <v>27</v>
      </c>
      <c r="S6" s="15" t="s">
        <v>27</v>
      </c>
      <c r="T6" s="13" t="s">
        <v>28</v>
      </c>
      <c r="U6" s="13" t="s">
        <v>28</v>
      </c>
      <c r="V6" s="15" t="s">
        <v>27</v>
      </c>
    </row>
    <row r="7" spans="2:22" x14ac:dyDescent="0.25">
      <c r="F7" s="11" t="s">
        <v>13</v>
      </c>
    </row>
    <row r="8" spans="2:22" x14ac:dyDescent="0.25">
      <c r="F8" s="9" t="s">
        <v>14</v>
      </c>
      <c r="G8" s="10">
        <f>Vypocet!$E$12*Vypocet!$G$12/1000/1000</f>
        <v>0</v>
      </c>
      <c r="I8" s="14" t="s">
        <v>24</v>
      </c>
    </row>
    <row r="9" spans="2:22" x14ac:dyDescent="0.25">
      <c r="F9" s="2" t="s">
        <v>15</v>
      </c>
      <c r="G9" s="10">
        <f>IF($B$2=1,$G$4*$G$8,IF($B$2=2,$G$5*$G$8,IF($B$2=3,$G$6*$G$8,"chyba")))</f>
        <v>0</v>
      </c>
    </row>
    <row r="11" spans="2:22" ht="25.5" x14ac:dyDescent="0.25">
      <c r="F11" s="20" t="s">
        <v>42</v>
      </c>
      <c r="G11" s="12">
        <f>Vypocet!$E$12*($G$9+Vypocet!$E$16/1000*2)*1.05</f>
        <v>0</v>
      </c>
      <c r="I11" s="63" t="s">
        <v>8</v>
      </c>
      <c r="J11" s="63"/>
      <c r="K11" s="63"/>
      <c r="L11" s="63"/>
      <c r="M11" s="63"/>
    </row>
    <row r="12" spans="2:22" s="1" customFormat="1" x14ac:dyDescent="0.2">
      <c r="I12" s="6" t="s">
        <v>9</v>
      </c>
      <c r="J12" s="64" t="s">
        <v>10</v>
      </c>
      <c r="K12" s="64"/>
      <c r="L12" s="64"/>
      <c r="M12" s="6" t="s">
        <v>35</v>
      </c>
    </row>
    <row r="13" spans="2:22" x14ac:dyDescent="0.2">
      <c r="I13" s="13">
        <v>48418</v>
      </c>
      <c r="J13" s="62" t="s">
        <v>29</v>
      </c>
      <c r="K13" s="62"/>
      <c r="L13" s="62"/>
      <c r="M13" s="17" t="str">
        <f>IF(AND($L$4="ano",$D$2=1),"ano","ne")</f>
        <v>ne</v>
      </c>
      <c r="N13" s="1"/>
      <c r="O13" s="1"/>
    </row>
    <row r="14" spans="2:22" x14ac:dyDescent="0.2">
      <c r="I14" s="13">
        <v>48420</v>
      </c>
      <c r="J14" s="62" t="s">
        <v>30</v>
      </c>
      <c r="K14" s="62"/>
      <c r="L14" s="62"/>
      <c r="M14" s="17" t="str">
        <f>IF(AND($L$5="ano",$D$2=1),"ano","ne")</f>
        <v>ne</v>
      </c>
      <c r="N14" s="1"/>
      <c r="O14" s="1"/>
    </row>
    <row r="15" spans="2:22" x14ac:dyDescent="0.2">
      <c r="I15" s="13">
        <v>48421</v>
      </c>
      <c r="J15" s="62" t="s">
        <v>31</v>
      </c>
      <c r="K15" s="62"/>
      <c r="L15" s="62"/>
      <c r="M15" s="17" t="str">
        <f>IF(AND($L$6="ano",$D$2=1),"ano","ne")</f>
        <v>ne</v>
      </c>
      <c r="N15" s="1"/>
      <c r="O15" s="1"/>
    </row>
    <row r="16" spans="2:22" x14ac:dyDescent="0.2">
      <c r="I16" s="13">
        <v>48422</v>
      </c>
      <c r="J16" s="62" t="s">
        <v>32</v>
      </c>
      <c r="K16" s="62"/>
      <c r="L16" s="62"/>
      <c r="M16" s="17" t="str">
        <f>IF(AND($L$4="ano",$D$2=2),"ano","ne")</f>
        <v>ne</v>
      </c>
      <c r="N16" s="1"/>
      <c r="O16" s="1"/>
    </row>
    <row r="17" spans="9:15" x14ac:dyDescent="0.2">
      <c r="I17" s="13">
        <v>48423</v>
      </c>
      <c r="J17" s="62" t="s">
        <v>33</v>
      </c>
      <c r="K17" s="62"/>
      <c r="L17" s="62"/>
      <c r="M17" s="17" t="str">
        <f>IF(AND($L$5="ano",$D$2=2),"ano","ne")</f>
        <v>ne</v>
      </c>
      <c r="N17" s="1"/>
      <c r="O17" s="1"/>
    </row>
    <row r="18" spans="9:15" x14ac:dyDescent="0.2">
      <c r="I18" s="13">
        <v>48424</v>
      </c>
      <c r="J18" s="62" t="s">
        <v>11</v>
      </c>
      <c r="K18" s="62"/>
      <c r="L18" s="62"/>
      <c r="M18" s="17" t="str">
        <f>IF(AND($L$6="ano",$D$2=2),"ano","ne")</f>
        <v>ne</v>
      </c>
      <c r="N18" s="1"/>
      <c r="O18" s="1"/>
    </row>
    <row r="22" spans="9:15" x14ac:dyDescent="0.25">
      <c r="I22" s="14"/>
    </row>
    <row r="23" spans="9:15" x14ac:dyDescent="0.25">
      <c r="I23" s="21"/>
    </row>
  </sheetData>
  <mergeCells count="9">
    <mergeCell ref="J17:L17"/>
    <mergeCell ref="J18:L18"/>
    <mergeCell ref="I2:L2"/>
    <mergeCell ref="J12:L12"/>
    <mergeCell ref="I11:M11"/>
    <mergeCell ref="J13:L13"/>
    <mergeCell ref="J14:L14"/>
    <mergeCell ref="J15:L15"/>
    <mergeCell ref="J16:L16"/>
  </mergeCells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Vypocet</vt:lpstr>
      <vt:lpstr>Hodnoty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pavla.bubakova</dc:creator>
  <cp:lastModifiedBy>pavla.bubakova</cp:lastModifiedBy>
  <dcterms:created xsi:type="dcterms:W3CDTF">2018-03-28T06:34:29Z</dcterms:created>
  <dcterms:modified xsi:type="dcterms:W3CDTF">2018-04-05T09:55:46Z</dcterms:modified>
</cp:coreProperties>
</file>